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Оснащение кабинета музыка (шкафы) Инвалиды\"/>
    </mc:Choice>
  </mc:AlternateContent>
  <xr:revisionPtr revIDLastSave="0" documentId="13_ncr:1_{11AE8D6B-9253-49E7-9D7E-4F346E4F912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обосн" sheetId="1" r:id="rId1"/>
  </sheets>
  <definedNames>
    <definedName name="_xlnm.Print_Area" localSheetId="0">обосн!$A$1:$O$19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1" i="1" l="1"/>
  <c r="M10" i="1"/>
  <c r="L11" i="1"/>
  <c r="L10" i="1"/>
  <c r="K11" i="1"/>
  <c r="K10" i="1"/>
  <c r="J11" i="1"/>
  <c r="J10" i="1"/>
  <c r="I11" i="1"/>
  <c r="I10" i="1"/>
  <c r="E11" i="1"/>
  <c r="N10" i="1"/>
  <c r="O10" i="1" s="1"/>
  <c r="N11" i="1" l="1"/>
  <c r="O11" i="1" s="1"/>
  <c r="O12" i="1" l="1"/>
  <c r="I13" i="1" s="1"/>
</calcChain>
</file>

<file path=xl/sharedStrings.xml><?xml version="1.0" encoding="utf-8"?>
<sst xmlns="http://schemas.openxmlformats.org/spreadsheetml/2006/main" count="37" uniqueCount="35">
  <si>
    <t xml:space="preserve">                                                              Приложение № 2 к документации.</t>
  </si>
  <si>
    <t>Используемый метод определения НМЦК с обоснованием:</t>
  </si>
  <si>
    <t>Метод сопоставимых рыночных цен (анализ рынка)</t>
  </si>
  <si>
    <t>Расчет НМЦК</t>
  </si>
  <si>
    <t xml:space="preserve">В целях получения ценовой информации  Заказчиком были проведены следующие процедуры:
- направлены запросы о предоставлении ценовой информации субъектам деятельности в сфере промышленности, информация о которых включена в ГИСП;
- в ответ на направленные запросы ценовой информации Заказчиком были получены и использованы для  расчета НМЦК три ценовых предложения на оказание услуг по поствке товара,  на основании которых был произведен расчет </t>
  </si>
  <si>
    <t>№</t>
  </si>
  <si>
    <t>Наименование объекта закупки</t>
  </si>
  <si>
    <t>Ед. изм по ОКЕИ</t>
  </si>
  <si>
    <t>Кол-во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</si>
  <si>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</si>
  <si>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</si>
  <si>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</si>
  <si>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</si>
  <si>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rPr>
        <b/>
        <sz val="10"/>
        <rFont val="Times New Roman"/>
        <family val="1"/>
        <charset val="204"/>
      </rPr>
      <t xml:space="preserve">Средняя арифметическая цена за единицу  </t>
    </r>
    <r>
      <rPr>
        <b/>
        <i/>
        <sz val="10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</si>
  <si>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</si>
  <si>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rPr>
        <b/>
        <sz val="10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</si>
  <si>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>Расчет Н(М)ЦК по формуле</t>
    </r>
    <r>
      <rPr>
        <sz val="10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rFont val="Times New Roman"/>
        <family val="1"/>
        <charset val="204"/>
      </rPr>
      <t>ц</t>
    </r>
    <r>
      <rPr>
        <i/>
        <vertAlign val="subscript"/>
        <sz val="10"/>
        <rFont val="Times New Roman"/>
        <family val="1"/>
        <charset val="204"/>
      </rPr>
      <t>i</t>
    </r>
    <r>
      <rPr>
        <sz val="10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</si>
  <si>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</si>
  <si>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</si>
  <si>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</si>
  <si>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</si>
  <si>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</si>
  <si>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</si>
  <si>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Цена включает в себя затраты на  транспортировку, погрузку-разгрузку, монтаж, страхование, уплату налогов, сборов и других обязательных платежей.</t>
  </si>
  <si>
    <t xml:space="preserve">*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</si>
  <si>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Работник контрактной службы                                                                                      И.С. Русакевич</t>
  </si>
  <si>
    <t xml:space="preserve">Приложение 2 к извещению о проведении электронного аукциона </t>
  </si>
  <si>
    <t>Шкаф для учебных пособий</t>
  </si>
  <si>
    <t>Дата подготовки обоснования НМЦК 23.07.2026 г.</t>
  </si>
  <si>
    <t xml:space="preserve">коммерческое предложение №б/н от 15.07.2026 </t>
  </si>
  <si>
    <t xml:space="preserve">Коммерческое предложение №б/н от 15.07.2026 </t>
  </si>
  <si>
    <t>Коммерческое предложение № б/н от15.07.2026</t>
  </si>
  <si>
    <t>Шкаф для одежды деревянный</t>
  </si>
  <si>
    <t>шт.</t>
  </si>
  <si>
    <t xml:space="preserve">Обоснование начальной (максимальной) цены контракта поставка товара (шкафы)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</si>
</sst>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"/>
  </numFmts>
  <fonts count="1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vertAlign val="subscript"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C3D69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7E4BD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10" fontId="5" fillId="2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5" fillId="0" borderId="0" xfId="0" applyFont="1" applyAlignment="1" applyProtection="1">
      <alignment vertical="center"/>
      <protection locked="0"/>
    </xf>
    <xf numFmtId="0" fontId="2" fillId="0" borderId="0" xfId="0" applyFont="1" applyBorder="1"/>
    <xf numFmtId="0" fontId="2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4" fontId="2" fillId="0" borderId="8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4" borderId="0" xfId="0" applyFill="1"/>
    <xf numFmtId="0" fontId="4" fillId="5" borderId="2" xfId="0" applyFont="1" applyFill="1" applyBorder="1" applyAlignment="1">
      <alignment horizontal="center" vertical="center" textRotation="90" wrapText="1"/>
    </xf>
    <xf numFmtId="0" fontId="4" fillId="3" borderId="2" xfId="0" applyFont="1" applyFill="1" applyBorder="1" applyAlignment="1">
      <alignment horizontal="center" vertical="center" textRotation="90" wrapText="1"/>
    </xf>
    <xf numFmtId="0" fontId="4" fillId="3" borderId="7" xfId="0" applyFont="1" applyFill="1" applyBorder="1" applyAlignment="1">
      <alignment horizontal="center" vertical="center" textRotation="90" wrapText="1"/>
    </xf>
    <xf numFmtId="0" fontId="4" fillId="3" borderId="2" xfId="0" applyFont="1" applyFill="1" applyBorder="1" applyAlignment="1">
      <alignment horizontal="center" vertical="top" wrapText="1"/>
    </xf>
    <xf numFmtId="0" fontId="12" fillId="0" borderId="1" xfId="2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textRotation="90" wrapText="1"/>
    </xf>
    <xf numFmtId="0" fontId="4" fillId="3" borderId="3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center" vertical="center" wrapText="1"/>
    </xf>
    <xf numFmtId="2" fontId="4" fillId="3" borderId="6" xfId="0" applyNumberFormat="1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right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4" xfId="1" xr:uid="{00000000-0005-0000-0000-000001000000}"/>
    <cellStyle name="Обычный 5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22320</xdr:colOff>
      <xdr:row>8</xdr:row>
      <xdr:rowOff>957600</xdr:rowOff>
    </xdr:from>
    <xdr:to>
      <xdr:col>10</xdr:col>
      <xdr:colOff>986760</xdr:colOff>
      <xdr:row>8</xdr:row>
      <xdr:rowOff>1295640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077760" y="4307760"/>
          <a:ext cx="964440" cy="33804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23040</xdr:colOff>
      <xdr:row>8</xdr:row>
      <xdr:rowOff>928800</xdr:rowOff>
    </xdr:from>
    <xdr:to>
      <xdr:col>9</xdr:col>
      <xdr:colOff>1067400</xdr:colOff>
      <xdr:row>8</xdr:row>
      <xdr:rowOff>1381320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7988760" y="4278960"/>
          <a:ext cx="1044360" cy="45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11</xdr:col>
      <xdr:colOff>11905</xdr:colOff>
      <xdr:row>8</xdr:row>
      <xdr:rowOff>1703325</xdr:rowOff>
    </xdr:from>
    <xdr:to>
      <xdr:col>11</xdr:col>
      <xdr:colOff>1476374</xdr:colOff>
      <xdr:row>8</xdr:row>
      <xdr:rowOff>2146125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/>
      </xdr:blipFill>
      <xdr:spPr>
        <a:xfrm>
          <a:off x="9655968" y="5048981"/>
          <a:ext cx="1464469" cy="442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"/>
  <sheetViews>
    <sheetView tabSelected="1" view="pageBreakPreview" topLeftCell="A2" zoomScale="96" zoomScaleNormal="70" zoomScaleSheetLayoutView="96" workbookViewId="0">
      <selection activeCell="A3" sqref="A3:O3"/>
    </sheetView>
  </sheetViews>
  <sheetFormatPr defaultColWidth="9.140625" defaultRowHeight="15" x14ac:dyDescent="0.25"/>
  <cols>
    <col min="1" max="1" width="4.7109375" style="1" customWidth="1"/>
    <col min="2" max="2" width="28.85546875" style="1" customWidth="1"/>
    <col min="3" max="3" width="5.7109375" style="1" customWidth="1"/>
    <col min="4" max="4" width="6.85546875" style="1" customWidth="1"/>
    <col min="5" max="5" width="16.7109375" style="1" customWidth="1"/>
    <col min="6" max="6" width="13.85546875" style="1" customWidth="1"/>
    <col min="7" max="7" width="13.7109375" style="1" customWidth="1"/>
    <col min="8" max="8" width="7.42578125" style="1" customWidth="1"/>
    <col min="9" max="9" width="18.85546875" style="1" customWidth="1"/>
    <col min="10" max="10" width="15.42578125" style="1" customWidth="1"/>
    <col min="11" max="11" width="14.28515625" style="1" customWidth="1"/>
    <col min="12" max="12" width="22.42578125" style="1" customWidth="1"/>
    <col min="13" max="13" width="13.7109375" style="1" customWidth="1"/>
    <col min="14" max="14" width="13.140625" style="1" customWidth="1"/>
    <col min="15" max="15" width="13.42578125" style="1" customWidth="1"/>
  </cols>
  <sheetData>
    <row r="1" spans="1:15" hidden="1" x14ac:dyDescent="0.25">
      <c r="J1" s="1" t="s">
        <v>0</v>
      </c>
    </row>
    <row r="2" spans="1:15" ht="35.25" customHeight="1" x14ac:dyDescent="0.25">
      <c r="M2" s="37" t="s">
        <v>26</v>
      </c>
      <c r="N2" s="37"/>
      <c r="O2" s="37"/>
    </row>
    <row r="3" spans="1:15" ht="32.25" customHeight="1" x14ac:dyDescent="0.25">
      <c r="A3" s="38" t="s">
        <v>34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ht="15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44.65" customHeight="1" x14ac:dyDescent="0.25">
      <c r="A5" s="39" t="s">
        <v>1</v>
      </c>
      <c r="B5" s="39"/>
      <c r="C5" s="40" t="s">
        <v>2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</row>
    <row r="6" spans="1:15" ht="78.95" customHeight="1" x14ac:dyDescent="0.25">
      <c r="A6" s="41" t="s">
        <v>3</v>
      </c>
      <c r="B6" s="41"/>
      <c r="C6" s="42" t="s">
        <v>4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5" ht="27" customHeight="1" x14ac:dyDescent="0.25">
      <c r="A7" s="39" t="s">
        <v>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</row>
    <row r="8" spans="1:15" s="30" customFormat="1" ht="51.4" customHeight="1" x14ac:dyDescent="0.25">
      <c r="A8" s="43" t="s">
        <v>5</v>
      </c>
      <c r="B8" s="43" t="s">
        <v>6</v>
      </c>
      <c r="C8" s="44" t="s">
        <v>7</v>
      </c>
      <c r="D8" s="45" t="s">
        <v>8</v>
      </c>
      <c r="E8" s="46" t="s">
        <v>9</v>
      </c>
      <c r="F8" s="46"/>
      <c r="G8" s="46"/>
      <c r="H8" s="46"/>
      <c r="I8" s="47" t="s">
        <v>10</v>
      </c>
      <c r="J8" s="47"/>
      <c r="K8" s="47"/>
      <c r="L8" s="48" t="s">
        <v>11</v>
      </c>
      <c r="M8" s="48"/>
      <c r="N8" s="48"/>
      <c r="O8" s="48"/>
    </row>
    <row r="9" spans="1:15" s="30" customFormat="1" ht="182.85" customHeight="1" x14ac:dyDescent="0.25">
      <c r="A9" s="43"/>
      <c r="B9" s="43"/>
      <c r="C9" s="44"/>
      <c r="D9" s="45"/>
      <c r="E9" s="31" t="s">
        <v>29</v>
      </c>
      <c r="F9" s="31" t="s">
        <v>30</v>
      </c>
      <c r="G9" s="31" t="s">
        <v>31</v>
      </c>
      <c r="H9" s="32" t="s">
        <v>12</v>
      </c>
      <c r="I9" s="33" t="s">
        <v>13</v>
      </c>
      <c r="J9" s="34" t="s">
        <v>14</v>
      </c>
      <c r="K9" s="34" t="s">
        <v>15</v>
      </c>
      <c r="L9" s="34" t="s">
        <v>16</v>
      </c>
      <c r="M9" s="32" t="s">
        <v>17</v>
      </c>
      <c r="N9" s="32" t="s">
        <v>18</v>
      </c>
      <c r="O9" s="32" t="s">
        <v>19</v>
      </c>
    </row>
    <row r="10" spans="1:15" ht="51" customHeight="1" x14ac:dyDescent="0.25">
      <c r="A10" s="4">
        <v>7</v>
      </c>
      <c r="B10" s="35" t="s">
        <v>27</v>
      </c>
      <c r="C10" s="36" t="s">
        <v>33</v>
      </c>
      <c r="D10" s="29">
        <v>3</v>
      </c>
      <c r="E10" s="27">
        <v>25200</v>
      </c>
      <c r="F10" s="5">
        <v>23700</v>
      </c>
      <c r="G10" s="5">
        <v>22900</v>
      </c>
      <c r="H10" s="6">
        <v>3</v>
      </c>
      <c r="I10" s="7">
        <f>AVERAGE(E10:G10)</f>
        <v>23933.333333333332</v>
      </c>
      <c r="J10" s="8">
        <f>STDEV(E10:G10)</f>
        <v>1167.6186592091328</v>
      </c>
      <c r="K10" s="9">
        <f>J10/I10</f>
        <v>4.8786294953027838E-2</v>
      </c>
      <c r="L10" s="7">
        <f>((D10/H10)*(SUM(E10:G10)))</f>
        <v>71800</v>
      </c>
      <c r="M10" s="7">
        <f>L10/D10</f>
        <v>23933.333333333332</v>
      </c>
      <c r="N10" s="7">
        <f t="shared" ref="N10:N11" si="0">ROUND(M10,2)</f>
        <v>23933.33</v>
      </c>
      <c r="O10" s="7">
        <f t="shared" ref="O10:O11" si="1">N10*D10</f>
        <v>71799.990000000005</v>
      </c>
    </row>
    <row r="11" spans="1:15" ht="49.15" customHeight="1" x14ac:dyDescent="0.25">
      <c r="A11" s="4">
        <v>11</v>
      </c>
      <c r="B11" s="35" t="s">
        <v>32</v>
      </c>
      <c r="C11" s="36" t="s">
        <v>33</v>
      </c>
      <c r="D11" s="29">
        <v>1</v>
      </c>
      <c r="E11" s="27">
        <f>F11*1.078</f>
        <v>13475</v>
      </c>
      <c r="F11" s="5">
        <v>12500</v>
      </c>
      <c r="G11" s="5">
        <v>11950</v>
      </c>
      <c r="H11" s="6">
        <v>3</v>
      </c>
      <c r="I11" s="7">
        <f>AVERAGE(E11:G11)</f>
        <v>12641.666666666666</v>
      </c>
      <c r="J11" s="8">
        <f>STDEV(E11:G11)</f>
        <v>772.30714960651062</v>
      </c>
      <c r="K11" s="9">
        <f>J11/I11</f>
        <v>6.1092193772433273E-2</v>
      </c>
      <c r="L11" s="7">
        <f>((D11/H11)*(SUM(E11:G11)))</f>
        <v>12641.666666666666</v>
      </c>
      <c r="M11" s="7">
        <f>L11/D11</f>
        <v>12641.666666666666</v>
      </c>
      <c r="N11" s="7">
        <f t="shared" si="0"/>
        <v>12641.67</v>
      </c>
      <c r="O11" s="7">
        <f t="shared" si="1"/>
        <v>12641.67</v>
      </c>
    </row>
    <row r="12" spans="1:15" x14ac:dyDescent="0.25">
      <c r="A12" s="3"/>
      <c r="B12" s="28"/>
      <c r="C12" s="28"/>
      <c r="D12" s="28"/>
      <c r="E12" s="10"/>
      <c r="F12" s="10"/>
      <c r="G12" s="10"/>
      <c r="H12" s="11"/>
      <c r="I12" s="12"/>
      <c r="J12" s="13"/>
      <c r="K12" s="14"/>
      <c r="L12" s="15"/>
      <c r="M12" s="16"/>
      <c r="N12" s="15" t="s">
        <v>20</v>
      </c>
      <c r="O12" s="17">
        <f>SUM(O10:O11)</f>
        <v>84441.66</v>
      </c>
    </row>
    <row r="13" spans="1:15" ht="21.95" customHeight="1" x14ac:dyDescent="0.25">
      <c r="A13" s="52" t="s">
        <v>21</v>
      </c>
      <c r="B13" s="52"/>
      <c r="C13" s="52"/>
      <c r="D13" s="52"/>
      <c r="E13" s="52"/>
      <c r="F13" s="52"/>
      <c r="G13" s="52"/>
      <c r="H13" s="52"/>
      <c r="I13" s="18">
        <f>O12</f>
        <v>84441.66</v>
      </c>
      <c r="J13" s="19" t="s">
        <v>22</v>
      </c>
      <c r="K13" s="19"/>
      <c r="L13" s="19"/>
      <c r="M13" s="19"/>
      <c r="N13" s="19"/>
      <c r="O13" s="20"/>
    </row>
    <row r="14" spans="1:15" s="21" customFormat="1" ht="20.25" customHeight="1" x14ac:dyDescent="0.25">
      <c r="A14" s="53" t="s">
        <v>23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</row>
    <row r="15" spans="1:15" s="22" customFormat="1" ht="74.25" customHeight="1" x14ac:dyDescent="0.25">
      <c r="A15" s="53" t="s">
        <v>24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</row>
    <row r="16" spans="1:15" s="21" customFormat="1" ht="25.15" customHeight="1" x14ac:dyDescent="0.25">
      <c r="A16" s="54"/>
      <c r="B16" s="54"/>
      <c r="C16" s="54" t="s">
        <v>28</v>
      </c>
      <c r="D16" s="54"/>
      <c r="E16" s="54"/>
      <c r="F16" s="54"/>
      <c r="G16" s="54"/>
      <c r="H16" s="54"/>
      <c r="I16" s="54"/>
      <c r="J16" s="23"/>
      <c r="K16" s="23"/>
      <c r="L16" s="23"/>
      <c r="M16" s="23"/>
      <c r="N16" s="23"/>
      <c r="O16" s="23"/>
    </row>
    <row r="17" spans="1:15" s="21" customFormat="1" ht="12.75" x14ac:dyDescent="0.25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23"/>
    </row>
    <row r="18" spans="1:15" x14ac:dyDescent="0.25">
      <c r="A18" s="50"/>
      <c r="B18" s="50"/>
      <c r="D18" s="24"/>
      <c r="E18" s="24"/>
      <c r="F18" s="24"/>
      <c r="G18" s="24"/>
      <c r="H18" s="24"/>
      <c r="J18" s="50"/>
      <c r="K18" s="50"/>
    </row>
    <row r="19" spans="1:15" s="26" customFormat="1" ht="15.75" customHeight="1" x14ac:dyDescent="0.2">
      <c r="A19" s="51" t="s">
        <v>25</v>
      </c>
      <c r="B19" s="51"/>
      <c r="C19" s="51"/>
      <c r="D19" s="51"/>
      <c r="E19" s="51"/>
      <c r="F19" s="51"/>
      <c r="G19" s="51"/>
      <c r="H19" s="25"/>
    </row>
    <row r="20" spans="1:15" s="26" customFormat="1" ht="12.7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2" spans="1:15" s="26" customFormat="1" ht="12.7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</sheetData>
  <mergeCells count="23">
    <mergeCell ref="A17:N17"/>
    <mergeCell ref="A18:B18"/>
    <mergeCell ref="J18:K18"/>
    <mergeCell ref="A19:G19"/>
    <mergeCell ref="A13:H13"/>
    <mergeCell ref="A14:O14"/>
    <mergeCell ref="A15:O15"/>
    <mergeCell ref="A16:B16"/>
    <mergeCell ref="C16:I16"/>
    <mergeCell ref="A7:O7"/>
    <mergeCell ref="A8:A9"/>
    <mergeCell ref="B8:B9"/>
    <mergeCell ref="C8:C9"/>
    <mergeCell ref="D8:D9"/>
    <mergeCell ref="E8:H8"/>
    <mergeCell ref="I8:K8"/>
    <mergeCell ref="L8:O8"/>
    <mergeCell ref="M2:O2"/>
    <mergeCell ref="A3:O3"/>
    <mergeCell ref="A5:B5"/>
    <mergeCell ref="C5:O5"/>
    <mergeCell ref="A6:B6"/>
    <mergeCell ref="C6:O6"/>
  </mergeCells>
  <pageMargins left="0" right="0" top="0" bottom="0" header="0" footer="0"/>
  <pageSetup paperSize="9" scale="70" firstPageNumber="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cp:revision>134</cp:revision>
  <cp:lastPrinted>2026-07-23T06:18:37Z</cp:lastPrinted>
  <dcterms:created xsi:type="dcterms:W3CDTF">2006-09-16T00:00:00Z</dcterms:created>
  <dcterms:modified xsi:type="dcterms:W3CDTF">2026-07-23T06:19:09Z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